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liana.zhelyazkova\Desktop\46-48-19\"/>
    </mc:Choice>
  </mc:AlternateContent>
  <xr:revisionPtr revIDLastSave="0" documentId="13_ncr:1_{5A1256A0-F421-4C68-BA9D-CF503893D7B4}" xr6:coauthVersionLast="36" xr6:coauthVersionMax="36" xr10:uidLastSave="{00000000-0000-0000-0000-000000000000}"/>
  <bookViews>
    <workbookView xWindow="0" yWindow="0" windowWidth="21570" windowHeight="9075" xr2:uid="{33E80456-9238-4616-BCFE-012EF11D9EAA}"/>
  </bookViews>
  <sheets>
    <sheet name="Ценова_оферта" sheetId="3" r:id="rId1"/>
    <sheet name="Обобщени_данни" sheetId="2" r:id="rId2"/>
  </sheets>
  <definedNames>
    <definedName name="_xlnm.Print_Area" localSheetId="0">Ценова_оферта!$A$1:$P$32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21" i="3" l="1"/>
  <c r="H21" i="3"/>
  <c r="N20" i="3"/>
  <c r="R20" i="3" s="1"/>
  <c r="M20" i="3"/>
  <c r="J20" i="3"/>
  <c r="P20" i="3" s="1"/>
  <c r="O20" i="3" s="1"/>
  <c r="R19" i="3"/>
  <c r="N19" i="3"/>
  <c r="M19" i="3"/>
  <c r="J19" i="3"/>
  <c r="P19" i="3" s="1"/>
  <c r="O19" i="3" s="1"/>
  <c r="R18" i="3"/>
  <c r="N18" i="3"/>
  <c r="M18" i="3"/>
  <c r="J18" i="3"/>
  <c r="P18" i="3" s="1"/>
  <c r="O18" i="3" s="1"/>
  <c r="R17" i="3"/>
  <c r="N17" i="3"/>
  <c r="M17" i="3"/>
  <c r="J17" i="3"/>
  <c r="J21" i="3" s="1"/>
  <c r="I21" i="3" s="1"/>
  <c r="N16" i="3"/>
  <c r="R16" i="3" s="1"/>
  <c r="M16" i="3"/>
  <c r="J16" i="3"/>
  <c r="P16" i="3" s="1"/>
  <c r="O16" i="3" s="1"/>
  <c r="R15" i="3"/>
  <c r="N15" i="3"/>
  <c r="N21" i="3" s="1"/>
  <c r="M15" i="3"/>
  <c r="M21" i="3" s="1"/>
  <c r="L21" i="3" s="1"/>
  <c r="J15" i="3"/>
  <c r="P15" i="3" s="1"/>
  <c r="O15" i="3" l="1"/>
  <c r="P17" i="3"/>
  <c r="O17" i="3" s="1"/>
  <c r="P21" i="3" l="1"/>
  <c r="O21" i="3" s="1"/>
  <c r="I10" i="2" l="1"/>
  <c r="I11" i="2"/>
  <c r="I7" i="2"/>
  <c r="J7" i="2"/>
  <c r="J8" i="2" l="1"/>
  <c r="J11" i="2"/>
  <c r="K11" i="2" s="1"/>
  <c r="J10" i="2"/>
  <c r="K10" i="2" s="1"/>
  <c r="I8" i="2"/>
  <c r="J12" i="2"/>
  <c r="I9" i="2"/>
  <c r="K7" i="2"/>
  <c r="J9" i="2"/>
  <c r="K8" i="2" l="1"/>
  <c r="I12" i="2"/>
  <c r="K12" i="2" s="1"/>
  <c r="K9" i="2"/>
  <c r="J13" i="2" l="1"/>
  <c r="I13" i="2"/>
  <c r="J14" i="2" l="1"/>
  <c r="K13" i="2"/>
  <c r="I14" i="2"/>
  <c r="K14" i="2" l="1"/>
  <c r="J15" i="2"/>
  <c r="I15" i="2"/>
  <c r="K15" i="2" s="1"/>
  <c r="I16" i="2"/>
  <c r="J16" i="2" l="1"/>
  <c r="K16" i="2" s="1"/>
  <c r="I17" i="2"/>
  <c r="E19" i="2" l="1"/>
  <c r="D25" i="2" s="1"/>
  <c r="H19" i="2"/>
  <c r="D28" i="2" s="1"/>
  <c r="D19" i="2"/>
  <c r="D24" i="2" s="1"/>
  <c r="F19" i="2"/>
  <c r="D26" i="2" s="1"/>
  <c r="J17" i="2"/>
  <c r="K17" i="2" s="1"/>
  <c r="D18" i="3" l="1"/>
  <c r="F18" i="3" s="1"/>
  <c r="E26" i="2"/>
  <c r="D16" i="3"/>
  <c r="F16" i="3" s="1"/>
  <c r="E24" i="2"/>
  <c r="D20" i="3"/>
  <c r="F20" i="3" s="1"/>
  <c r="E28" i="2"/>
  <c r="D17" i="3"/>
  <c r="F17" i="3" s="1"/>
  <c r="E25" i="2"/>
  <c r="I18" i="2"/>
  <c r="G19" i="2"/>
  <c r="D27" i="2" s="1"/>
  <c r="J18" i="2"/>
  <c r="J19" i="2" s="1"/>
  <c r="C19" i="2"/>
  <c r="D23" i="2" s="1"/>
  <c r="D19" i="3" l="1"/>
  <c r="F19" i="3" s="1"/>
  <c r="E27" i="2"/>
  <c r="D15" i="3"/>
  <c r="E23" i="2"/>
  <c r="D29" i="2"/>
  <c r="E29" i="2" s="1"/>
  <c r="K18" i="2"/>
  <c r="K19" i="2" s="1"/>
  <c r="I19" i="2"/>
  <c r="D21" i="3" l="1"/>
  <c r="F15" i="3"/>
  <c r="F21" i="3" s="1"/>
  <c r="E21" i="3" l="1"/>
</calcChain>
</file>

<file path=xl/sharedStrings.xml><?xml version="1.0" encoding="utf-8"?>
<sst xmlns="http://schemas.openxmlformats.org/spreadsheetml/2006/main" count="98" uniqueCount="60">
  <si>
    <t>Средно напрежение</t>
  </si>
  <si>
    <t>Високо напрежение</t>
  </si>
  <si>
    <t>Общо</t>
  </si>
  <si>
    <t>Месец</t>
  </si>
  <si>
    <t>Общо консумирана</t>
  </si>
  <si>
    <t>МВч</t>
  </si>
  <si>
    <t>Наименование</t>
  </si>
  <si>
    <t>Мрежа</t>
  </si>
  <si>
    <t>220kV</t>
  </si>
  <si>
    <t>6kV</t>
  </si>
  <si>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</si>
  <si>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</si>
  <si>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</si>
  <si>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</si>
  <si>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</si>
  <si>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</si>
  <si>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</si>
  <si>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</si>
  <si>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</si>
  <si>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</si>
  <si>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</si>
  <si>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</si>
  <si>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220 kV</t>
  </si>
  <si>
    <t>6 kV</t>
  </si>
  <si>
    <t>Общо потребление</t>
  </si>
  <si>
    <t>Среден товар</t>
  </si>
  <si>
    <t>МВ</t>
  </si>
  <si>
    <r>
      <rPr>
        <b/>
        <sz val="11"/>
        <color theme="1"/>
        <rFont val="Calibri"/>
        <family val="2"/>
      </rPr>
      <t xml:space="preserve">Образец на ценова оферта </t>
    </r>
    <r>
      <rPr>
        <sz val="11"/>
        <color theme="1"/>
        <rFont val="Calibri"/>
        <family val="2"/>
        <scheme val="minor"/>
      </rPr>
      <t xml:space="preserve">за участие в в процедура на договаряне с предварителна покана с предмет </t>
    </r>
  </si>
  <si>
    <t>Участник:</t>
  </si>
  <si>
    <t>Дата:</t>
  </si>
  <si>
    <t>Вариант 1: Еднокомпонента тарифа</t>
  </si>
  <si>
    <t>Вариант 2: Двукомпонента тарифа</t>
  </si>
  <si>
    <t>Дневна тарифа</t>
  </si>
  <si>
    <t>Нощна тарифа</t>
  </si>
  <si>
    <t xml:space="preserve">Общо </t>
  </si>
  <si>
    <t>Потребление</t>
  </si>
  <si>
    <t>Цена</t>
  </si>
  <si>
    <t>Стойност</t>
  </si>
  <si>
    <t>Обект</t>
  </si>
  <si>
    <t>лв./МВч</t>
  </si>
  <si>
    <t>лв.</t>
  </si>
  <si>
    <t>check</t>
  </si>
  <si>
    <t>Елекромер 1</t>
  </si>
  <si>
    <t>Елекромер 2</t>
  </si>
  <si>
    <t>Елекромер 3</t>
  </si>
  <si>
    <t>Елекромер 4</t>
  </si>
  <si>
    <t>Елекромер 5</t>
  </si>
  <si>
    <t>Елекромер 6</t>
  </si>
  <si>
    <t>(Име и фамилия)</t>
  </si>
  <si>
    <t>(Длъжност)</t>
  </si>
  <si>
    <t>Прогнозна стойност</t>
  </si>
  <si>
    <t>„Доставка на електрическа енергия високо и средно напрежение за собствени нужди на ТЕЦ "КонтурГлобал Марица Изток 3" и избор на координатор на балансираща група“</t>
  </si>
  <si>
    <t>Електромер 1 СН</t>
  </si>
  <si>
    <t>Електромер 2 СН</t>
  </si>
  <si>
    <t>Електромер 3 СН</t>
  </si>
  <si>
    <t>Електромер 4 СН</t>
  </si>
  <si>
    <t>Електромер 5 ВН</t>
  </si>
  <si>
    <t>Електромер 6 ВН</t>
  </si>
  <si>
    <t>Потребление на електроенергия по обекти - исторически данни за едногодишен период</t>
  </si>
  <si>
    <t>Консумирана ел. енергия (МВч)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</si>
</sst>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_);_(* \(#,##0\);_(* &quot;-&quot;??_);_(@_)"/>
    <numFmt numFmtId="166" formatCode="_(* #,##0.0_);_(* \(#,##0.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99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114">
    <xf numFmtId="0" fontId="0" fillId="0" borderId="0" xfId="0"/>
    <xf numFmtId="0" fontId="2" fillId="0" borderId="0" xfId="0" applyFont="1" applyBorder="1"/>
    <xf numFmtId="0" fontId="0" fillId="0" borderId="0" xfId="0" applyFont="1" applyBorder="1"/>
    <xf numFmtId="0" fontId="0" fillId="0" borderId="0" xfId="0" applyFont="1"/>
    <xf numFmtId="165" fontId="0" fillId="0" borderId="18" xfId="1" applyNumberFormat="1" applyFont="1" applyBorder="1"/>
    <xf numFmtId="165" fontId="0" fillId="0" borderId="0" xfId="1" applyNumberFormat="1" applyFont="1" applyBorder="1"/>
    <xf numFmtId="165" fontId="0" fillId="0" borderId="19" xfId="1" applyNumberFormat="1" applyFont="1" applyBorder="1"/>
    <xf numFmtId="0" fontId="2" fillId="0" borderId="4" xfId="0" applyFont="1" applyBorder="1"/>
    <xf numFmtId="165" fontId="2" fillId="0" borderId="10" xfId="0" applyNumberFormat="1" applyFont="1" applyBorder="1"/>
    <xf numFmtId="165" fontId="2" fillId="0" borderId="8" xfId="0" applyNumberFormat="1" applyFont="1" applyBorder="1"/>
    <xf numFmtId="165" fontId="2" fillId="0" borderId="11" xfId="0" applyNumberFormat="1" applyFont="1" applyBorder="1"/>
    <xf numFmtId="165" fontId="2" fillId="0" borderId="0" xfId="1" applyNumberFormat="1" applyFont="1" applyBorder="1"/>
    <xf numFmtId="165" fontId="2" fillId="0" borderId="19" xfId="1" applyNumberFormat="1" applyFont="1" applyBorder="1"/>
    <xf numFmtId="49" fontId="2" fillId="0" borderId="10" xfId="0" applyNumberFormat="1" applyFont="1" applyBorder="1" applyAlignment="1">
      <alignment horizontal="center" wrapText="1"/>
    </xf>
    <xf numFmtId="49" fontId="2" fillId="0" borderId="8" xfId="0" applyNumberFormat="1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0" fillId="0" borderId="20" xfId="0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26" xfId="0" applyFont="1" applyBorder="1"/>
    <xf numFmtId="0" fontId="0" fillId="0" borderId="8" xfId="0" applyFont="1" applyBorder="1"/>
    <xf numFmtId="166" fontId="2" fillId="0" borderId="11" xfId="0" applyNumberFormat="1" applyFont="1" applyBorder="1"/>
    <xf numFmtId="0" fontId="0" fillId="2" borderId="0" xfId="0" applyFill="1"/>
    <xf numFmtId="0" fontId="2" fillId="2" borderId="0" xfId="0" applyFont="1" applyFill="1"/>
    <xf numFmtId="0" fontId="0" fillId="2" borderId="0" xfId="0" applyFill="1" applyBorder="1"/>
    <xf numFmtId="0" fontId="2" fillId="2" borderId="4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Border="1"/>
    <xf numFmtId="0" fontId="0" fillId="2" borderId="0" xfId="0" applyFont="1" applyFill="1" applyBorder="1"/>
    <xf numFmtId="0" fontId="0" fillId="2" borderId="27" xfId="0" applyFont="1" applyFill="1" applyBorder="1"/>
    <xf numFmtId="0" fontId="0" fillId="2" borderId="28" xfId="0" applyFont="1" applyFill="1" applyBorder="1"/>
    <xf numFmtId="0" fontId="0" fillId="2" borderId="29" xfId="0" applyFont="1" applyFill="1" applyBorder="1"/>
    <xf numFmtId="0" fontId="3" fillId="2" borderId="0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165" fontId="4" fillId="3" borderId="9" xfId="1" applyNumberFormat="1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165" fontId="4" fillId="3" borderId="4" xfId="1" applyNumberFormat="1" applyFont="1" applyFill="1" applyBorder="1" applyAlignment="1">
      <alignment horizontal="left" vertical="center"/>
    </xf>
    <xf numFmtId="165" fontId="3" fillId="2" borderId="4" xfId="1" applyNumberFormat="1" applyFont="1" applyFill="1" applyBorder="1" applyAlignment="1">
      <alignment horizontal="left" vertical="center"/>
    </xf>
    <xf numFmtId="165" fontId="3" fillId="2" borderId="10" xfId="0" applyNumberFormat="1" applyFont="1" applyFill="1" applyBorder="1" applyAlignment="1">
      <alignment horizontal="left" vertical="center"/>
    </xf>
    <xf numFmtId="165" fontId="3" fillId="2" borderId="7" xfId="1" applyNumberFormat="1" applyFont="1" applyFill="1" applyBorder="1" applyAlignment="1">
      <alignment horizontal="left" vertical="center"/>
    </xf>
    <xf numFmtId="165" fontId="0" fillId="2" borderId="0" xfId="0" applyNumberFormat="1" applyFill="1"/>
    <xf numFmtId="0" fontId="4" fillId="3" borderId="15" xfId="0" applyFont="1" applyFill="1" applyBorder="1" applyAlignment="1">
      <alignment horizontal="left" vertical="center"/>
    </xf>
    <xf numFmtId="165" fontId="4" fillId="3" borderId="5" xfId="1" applyNumberFormat="1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165" fontId="4" fillId="3" borderId="6" xfId="1" applyNumberFormat="1" applyFont="1" applyFill="1" applyBorder="1" applyAlignment="1">
      <alignment horizontal="left" vertical="center"/>
    </xf>
    <xf numFmtId="165" fontId="3" fillId="2" borderId="6" xfId="1" applyNumberFormat="1" applyFont="1" applyFill="1" applyBorder="1" applyAlignment="1">
      <alignment horizontal="left" vertical="center"/>
    </xf>
    <xf numFmtId="165" fontId="3" fillId="2" borderId="22" xfId="0" applyNumberFormat="1" applyFont="1" applyFill="1" applyBorder="1" applyAlignment="1">
      <alignment horizontal="left" vertical="center"/>
    </xf>
    <xf numFmtId="165" fontId="3" fillId="2" borderId="31" xfId="1" applyNumberFormat="1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/>
    </xf>
    <xf numFmtId="165" fontId="3" fillId="2" borderId="15" xfId="1" applyNumberFormat="1" applyFont="1" applyFill="1" applyBorder="1" applyAlignment="1">
      <alignment horizontal="left" vertical="center"/>
    </xf>
    <xf numFmtId="0" fontId="0" fillId="2" borderId="25" xfId="0" applyFill="1" applyBorder="1"/>
    <xf numFmtId="165" fontId="3" fillId="2" borderId="32" xfId="1" applyNumberFormat="1" applyFont="1" applyFill="1" applyBorder="1" applyAlignment="1">
      <alignment horizontal="left" vertical="center"/>
    </xf>
    <xf numFmtId="165" fontId="3" fillId="2" borderId="34" xfId="1" applyNumberFormat="1" applyFont="1" applyFill="1" applyBorder="1" applyAlignment="1">
      <alignment horizontal="left" vertical="center"/>
    </xf>
    <xf numFmtId="165" fontId="3" fillId="2" borderId="14" xfId="1" applyNumberFormat="1" applyFont="1" applyFill="1" applyBorder="1" applyAlignment="1">
      <alignment horizontal="left" vertical="center"/>
    </xf>
    <xf numFmtId="165" fontId="3" fillId="2" borderId="17" xfId="1" applyNumberFormat="1" applyFont="1" applyFill="1" applyBorder="1" applyAlignment="1">
      <alignment horizontal="left" vertical="center"/>
    </xf>
    <xf numFmtId="165" fontId="3" fillId="2" borderId="16" xfId="1" applyNumberFormat="1" applyFont="1" applyFill="1" applyBorder="1" applyAlignment="1">
      <alignment horizontal="left" vertical="center"/>
    </xf>
    <xf numFmtId="164" fontId="3" fillId="2" borderId="33" xfId="1" applyFont="1" applyFill="1" applyBorder="1" applyAlignment="1">
      <alignment horizontal="left" vertical="center"/>
    </xf>
    <xf numFmtId="165" fontId="4" fillId="2" borderId="10" xfId="1" applyNumberFormat="1" applyFont="1" applyFill="1" applyBorder="1" applyAlignment="1">
      <alignment horizontal="left" vertical="center"/>
    </xf>
    <xf numFmtId="165" fontId="4" fillId="2" borderId="22" xfId="1" applyNumberFormat="1" applyFont="1" applyFill="1" applyBorder="1" applyAlignment="1">
      <alignment horizontal="left" vertical="center"/>
    </xf>
    <xf numFmtId="165" fontId="4" fillId="2" borderId="7" xfId="1" applyNumberFormat="1" applyFont="1" applyFill="1" applyBorder="1" applyAlignment="1">
      <alignment horizontal="left" vertical="center"/>
    </xf>
    <xf numFmtId="165" fontId="4" fillId="2" borderId="16" xfId="1" applyNumberFormat="1" applyFont="1" applyFill="1" applyBorder="1" applyAlignment="1">
      <alignment horizontal="left" vertical="center"/>
    </xf>
    <xf numFmtId="165" fontId="4" fillId="2" borderId="4" xfId="1" applyNumberFormat="1" applyFont="1" applyFill="1" applyBorder="1" applyAlignment="1">
      <alignment horizontal="left" vertical="center"/>
    </xf>
    <xf numFmtId="165" fontId="4" fillId="2" borderId="6" xfId="1" applyNumberFormat="1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wrapText="1"/>
    </xf>
    <xf numFmtId="49" fontId="2" fillId="0" borderId="4" xfId="0" applyNumberFormat="1" applyFont="1" applyBorder="1" applyAlignment="1">
      <alignment horizontal="center" wrapText="1"/>
    </xf>
    <xf numFmtId="49" fontId="0" fillId="0" borderId="20" xfId="0" applyNumberFormat="1" applyFont="1" applyBorder="1" applyAlignment="1">
      <alignment wrapText="1"/>
    </xf>
    <xf numFmtId="0" fontId="0" fillId="0" borderId="22" xfId="0" applyFont="1" applyBorder="1" applyAlignment="1"/>
    <xf numFmtId="165" fontId="0" fillId="0" borderId="23" xfId="0" applyNumberFormat="1" applyFont="1" applyBorder="1" applyAlignment="1"/>
    <xf numFmtId="166" fontId="0" fillId="0" borderId="24" xfId="0" applyNumberFormat="1" applyFont="1" applyBorder="1" applyAlignment="1"/>
    <xf numFmtId="0" fontId="0" fillId="0" borderId="18" xfId="0" applyFont="1" applyBorder="1" applyAlignment="1"/>
    <xf numFmtId="165" fontId="0" fillId="0" borderId="0" xfId="0" applyNumberFormat="1" applyFont="1" applyBorder="1" applyAlignment="1"/>
    <xf numFmtId="166" fontId="0" fillId="0" borderId="19" xfId="0" applyNumberFormat="1" applyFont="1" applyBorder="1" applyAlignment="1"/>
    <xf numFmtId="49" fontId="0" fillId="0" borderId="20" xfId="0" applyNumberFormat="1" applyFont="1" applyBorder="1" applyAlignment="1"/>
    <xf numFmtId="49" fontId="0" fillId="0" borderId="13" xfId="0" applyNumberFormat="1" applyFont="1" applyBorder="1" applyAlignment="1"/>
    <xf numFmtId="0" fontId="0" fillId="0" borderId="21" xfId="0" applyFont="1" applyBorder="1" applyAlignment="1"/>
    <xf numFmtId="165" fontId="0" fillId="0" borderId="25" xfId="0" applyNumberFormat="1" applyFont="1" applyBorder="1" applyAlignment="1"/>
    <xf numFmtId="166" fontId="0" fillId="0" borderId="26" xfId="0" applyNumberFormat="1" applyFont="1" applyBorder="1" applyAlignment="1"/>
    <xf numFmtId="49" fontId="2" fillId="0" borderId="4" xfId="0" applyNumberFormat="1" applyFont="1" applyFill="1" applyBorder="1" applyAlignment="1">
      <alignment horizontal="center" wrapText="1"/>
    </xf>
    <xf numFmtId="0" fontId="2" fillId="0" borderId="6" xfId="0" applyFont="1" applyBorder="1"/>
    <xf numFmtId="0" fontId="0" fillId="0" borderId="0" xfId="0" applyFont="1" applyFill="1" applyBorder="1"/>
    <xf numFmtId="0" fontId="2" fillId="0" borderId="13" xfId="0" applyFont="1" applyBorder="1"/>
    <xf numFmtId="0" fontId="3" fillId="2" borderId="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center" wrapText="1"/>
    </xf>
    <xf numFmtId="0" fontId="0" fillId="3" borderId="4" xfId="0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1" xfId="0" applyFont="1" applyBorder="1" applyAlignment="1">
      <alignment horizontal="center"/>
    </xf>
  </cellXfs>
  <cellStyles count="3">
    <cellStyle name="Comma" xfId="1" builtinId="3"/>
    <cellStyle name="Normal" xfId="0" builtinId="0"/>
    <cellStyle name="Normal 2 2" xfId="2" xr:uid="{2C262054-4317-454E-A8BB-5C4634EA7B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0</xdr:row>
      <xdr:rowOff>66675</xdr:rowOff>
    </xdr:from>
    <xdr:to>
      <xdr:col>12</xdr:col>
      <xdr:colOff>28575</xdr:colOff>
      <xdr:row>3</xdr:row>
      <xdr:rowOff>85725</xdr:rowOff>
    </xdr:to>
    <xdr:pic>
      <xdr:nvPicPr>
        <xdr:cNvPr id="2" name="Picture 1" descr="LogoME3-BG-left">
          <a:extLst>
            <a:ext uri="{FF2B5EF4-FFF2-40B4-BE49-F238E27FC236}">
              <a16:creationId xmlns:a16="http://schemas.microsoft.com/office/drawing/2014/main" id="{0BB45C2C-1472-49DF-976D-202D6023E2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66675"/>
          <a:ext cx="35623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CF65D-5752-47EF-A8A0-E5C97E13C418}">
  <dimension ref="A5:R31"/>
  <sheetViews>
    <sheetView tabSelected="1" view="pageBreakPreview" zoomScaleNormal="100" zoomScaleSheetLayoutView="100" workbookViewId="0">
      <selection activeCell="B7" sqref="B7"/>
    </sheetView>
  </sheetViews>
  <sheetFormatPr defaultRowHeight="15" x14ac:dyDescent="0.25"/>
  <cols>
    <col min="1" max="1" width="2.140625" style="24" customWidth="1"/>
    <col min="2" max="2" width="14.7109375" style="24" customWidth="1"/>
    <col min="3" max="3" width="9.140625" style="24"/>
    <col min="4" max="4" width="13" style="24" customWidth="1"/>
    <col min="5" max="5" width="9.140625" style="24"/>
    <col min="6" max="6" width="11.28515625" style="24" customWidth="1"/>
    <col min="7" max="7" width="1.42578125" style="26" customWidth="1"/>
    <col min="8" max="8" width="13.28515625" style="24" customWidth="1"/>
    <col min="9" max="10" width="9.140625" style="24"/>
    <col min="11" max="11" width="12.85546875" style="24" customWidth="1"/>
    <col min="12" max="13" width="9.140625" style="24"/>
    <col min="14" max="14" width="12.42578125" style="24" customWidth="1"/>
    <col min="15" max="16384" width="9.140625" style="24"/>
  </cols>
  <sheetData>
    <row r="5" spans="1:18" x14ac:dyDescent="0.25">
      <c r="B5" s="99" t="s">
        <v>27</v>
      </c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</row>
    <row r="6" spans="1:18" ht="29.25" customHeight="1" x14ac:dyDescent="0.25">
      <c r="B6" s="100" t="s">
        <v>51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</row>
    <row r="7" spans="1:18" x14ac:dyDescent="0.25">
      <c r="B7" s="25"/>
    </row>
    <row r="8" spans="1:18" x14ac:dyDescent="0.25">
      <c r="B8" s="27" t="s">
        <v>28</v>
      </c>
      <c r="C8" s="101"/>
      <c r="D8" s="101"/>
      <c r="E8" s="101"/>
      <c r="F8" s="101"/>
      <c r="G8" s="101"/>
      <c r="H8" s="101"/>
      <c r="I8" s="101"/>
      <c r="J8" s="101"/>
      <c r="K8" s="101"/>
    </row>
    <row r="9" spans="1:18" x14ac:dyDescent="0.25">
      <c r="B9" s="27" t="s">
        <v>29</v>
      </c>
      <c r="C9" s="101"/>
      <c r="D9" s="101"/>
      <c r="E9" s="101"/>
      <c r="F9" s="101"/>
      <c r="G9" s="101"/>
      <c r="H9" s="101"/>
      <c r="I9" s="101"/>
      <c r="J9" s="101"/>
      <c r="K9" s="101"/>
    </row>
    <row r="10" spans="1:18" ht="15.75" thickBot="1" x14ac:dyDescent="0.3"/>
    <row r="11" spans="1:18" ht="33.75" customHeight="1" x14ac:dyDescent="0.25">
      <c r="D11" s="102" t="s">
        <v>30</v>
      </c>
      <c r="E11" s="103"/>
      <c r="F11" s="104"/>
      <c r="G11" s="28"/>
      <c r="H11" s="105" t="s">
        <v>31</v>
      </c>
      <c r="I11" s="106"/>
      <c r="J11" s="106"/>
      <c r="K11" s="106"/>
      <c r="L11" s="106"/>
      <c r="M11" s="106"/>
      <c r="N11" s="106"/>
      <c r="O11" s="106"/>
      <c r="P11" s="107"/>
    </row>
    <row r="12" spans="1:18" ht="15.75" thickBot="1" x14ac:dyDescent="0.3">
      <c r="B12" s="29"/>
      <c r="C12" s="30"/>
      <c r="D12" s="31"/>
      <c r="E12" s="32"/>
      <c r="F12" s="33"/>
      <c r="G12" s="30"/>
      <c r="H12" s="94" t="s">
        <v>32</v>
      </c>
      <c r="I12" s="95"/>
      <c r="J12" s="96"/>
      <c r="K12" s="95" t="s">
        <v>33</v>
      </c>
      <c r="L12" s="95"/>
      <c r="M12" s="95"/>
      <c r="N12" s="97" t="s">
        <v>34</v>
      </c>
      <c r="O12" s="97"/>
      <c r="P12" s="98"/>
    </row>
    <row r="13" spans="1:18" ht="45" x14ac:dyDescent="0.25">
      <c r="A13" s="34"/>
      <c r="B13" s="34" t="s">
        <v>6</v>
      </c>
      <c r="C13" s="34" t="s">
        <v>7</v>
      </c>
      <c r="D13" s="70" t="s">
        <v>35</v>
      </c>
      <c r="E13" s="71" t="s">
        <v>36</v>
      </c>
      <c r="F13" s="72" t="s">
        <v>50</v>
      </c>
      <c r="G13" s="34"/>
      <c r="H13" s="73" t="s">
        <v>35</v>
      </c>
      <c r="I13" s="74" t="s">
        <v>36</v>
      </c>
      <c r="J13" s="75" t="s">
        <v>37</v>
      </c>
      <c r="K13" s="76" t="s">
        <v>35</v>
      </c>
      <c r="L13" s="74" t="s">
        <v>36</v>
      </c>
      <c r="M13" s="74" t="s">
        <v>37</v>
      </c>
      <c r="N13" s="76" t="s">
        <v>35</v>
      </c>
      <c r="O13" s="74" t="s">
        <v>36</v>
      </c>
      <c r="P13" s="72" t="s">
        <v>50</v>
      </c>
    </row>
    <row r="14" spans="1:18" x14ac:dyDescent="0.25">
      <c r="A14" s="34"/>
      <c r="B14" s="34" t="s">
        <v>38</v>
      </c>
      <c r="C14" s="34"/>
      <c r="D14" s="38" t="s">
        <v>5</v>
      </c>
      <c r="E14" s="35" t="s">
        <v>39</v>
      </c>
      <c r="F14" s="37" t="s">
        <v>40</v>
      </c>
      <c r="G14" s="34"/>
      <c r="H14" s="38" t="s">
        <v>5</v>
      </c>
      <c r="I14" s="35" t="s">
        <v>39</v>
      </c>
      <c r="J14" s="36" t="s">
        <v>40</v>
      </c>
      <c r="K14" s="35" t="s">
        <v>5</v>
      </c>
      <c r="L14" s="35" t="s">
        <v>39</v>
      </c>
      <c r="M14" s="35" t="s">
        <v>40</v>
      </c>
      <c r="N14" s="35" t="s">
        <v>5</v>
      </c>
      <c r="O14" s="35" t="s">
        <v>39</v>
      </c>
      <c r="P14" s="37" t="s">
        <v>40</v>
      </c>
      <c r="R14" s="24" t="s">
        <v>41</v>
      </c>
    </row>
    <row r="15" spans="1:18" x14ac:dyDescent="0.25">
      <c r="A15" s="39"/>
      <c r="B15" s="39" t="s">
        <v>42</v>
      </c>
      <c r="C15" s="39" t="s">
        <v>9</v>
      </c>
      <c r="D15" s="40">
        <f>Обобщени_данни!D23</f>
        <v>517.28054399999996</v>
      </c>
      <c r="E15" s="41"/>
      <c r="F15" s="66">
        <f>D15*E15</f>
        <v>0</v>
      </c>
      <c r="G15" s="39"/>
      <c r="H15" s="40"/>
      <c r="I15" s="41"/>
      <c r="J15" s="64">
        <f>H15*I15</f>
        <v>0</v>
      </c>
      <c r="K15" s="42"/>
      <c r="L15" s="41"/>
      <c r="M15" s="68">
        <f>K15*L15</f>
        <v>0</v>
      </c>
      <c r="N15" s="43">
        <f>SUM(H15,K15)</f>
        <v>0</v>
      </c>
      <c r="O15" s="44" t="e">
        <f>P15/N15</f>
        <v>#DIV/0!</v>
      </c>
      <c r="P15" s="45">
        <f>SUM(J15,M15)</f>
        <v>0</v>
      </c>
      <c r="R15" s="46">
        <f>N15-SUM(H15,K15)</f>
        <v>0</v>
      </c>
    </row>
    <row r="16" spans="1:18" x14ac:dyDescent="0.25">
      <c r="A16" s="39"/>
      <c r="B16" s="39" t="s">
        <v>43</v>
      </c>
      <c r="C16" s="39" t="s">
        <v>9</v>
      </c>
      <c r="D16" s="40">
        <f>Обобщени_данни!D24</f>
        <v>1310.9625407999999</v>
      </c>
      <c r="E16" s="41"/>
      <c r="F16" s="66">
        <f t="shared" ref="F16:F20" si="0">D16*E16</f>
        <v>0</v>
      </c>
      <c r="G16" s="39"/>
      <c r="H16" s="40"/>
      <c r="I16" s="41"/>
      <c r="J16" s="64">
        <f t="shared" ref="J16:J20" si="1">H16*I16</f>
        <v>0</v>
      </c>
      <c r="K16" s="42"/>
      <c r="L16" s="41"/>
      <c r="M16" s="68">
        <f t="shared" ref="M16:M20" si="2">K16*L16</f>
        <v>0</v>
      </c>
      <c r="N16" s="43">
        <f t="shared" ref="N16:N20" si="3">SUM(H16,K16)</f>
        <v>0</v>
      </c>
      <c r="O16" s="44" t="e">
        <f t="shared" ref="O16:O20" si="4">P16/N16</f>
        <v>#DIV/0!</v>
      </c>
      <c r="P16" s="45">
        <f t="shared" ref="P16:P20" si="5">SUM(J16,M16)</f>
        <v>0</v>
      </c>
      <c r="R16" s="46">
        <f t="shared" ref="R16:R20" si="6">N16-SUM(H16,K16)</f>
        <v>0</v>
      </c>
    </row>
    <row r="17" spans="1:18" x14ac:dyDescent="0.25">
      <c r="A17" s="39"/>
      <c r="B17" s="39" t="s">
        <v>44</v>
      </c>
      <c r="C17" s="39" t="s">
        <v>8</v>
      </c>
      <c r="D17" s="40">
        <f>Обобщени_данни!D25</f>
        <v>2404.2599039999991</v>
      </c>
      <c r="E17" s="41"/>
      <c r="F17" s="66">
        <f t="shared" si="0"/>
        <v>0</v>
      </c>
      <c r="G17" s="39"/>
      <c r="H17" s="40"/>
      <c r="I17" s="41"/>
      <c r="J17" s="64">
        <f t="shared" si="1"/>
        <v>0</v>
      </c>
      <c r="K17" s="42"/>
      <c r="L17" s="41"/>
      <c r="M17" s="68">
        <f t="shared" si="2"/>
        <v>0</v>
      </c>
      <c r="N17" s="43">
        <f t="shared" si="3"/>
        <v>0</v>
      </c>
      <c r="O17" s="44" t="e">
        <f t="shared" si="4"/>
        <v>#DIV/0!</v>
      </c>
      <c r="P17" s="45">
        <f t="shared" si="5"/>
        <v>0</v>
      </c>
      <c r="R17" s="46">
        <f t="shared" si="6"/>
        <v>0</v>
      </c>
    </row>
    <row r="18" spans="1:18" x14ac:dyDescent="0.25">
      <c r="A18" s="39"/>
      <c r="B18" s="39" t="s">
        <v>45</v>
      </c>
      <c r="C18" s="39" t="s">
        <v>8</v>
      </c>
      <c r="D18" s="40">
        <f>Обобщени_данни!D26</f>
        <v>2268.6499199999989</v>
      </c>
      <c r="E18" s="41"/>
      <c r="F18" s="66">
        <f t="shared" si="0"/>
        <v>0</v>
      </c>
      <c r="G18" s="39"/>
      <c r="H18" s="40"/>
      <c r="I18" s="41"/>
      <c r="J18" s="64">
        <f t="shared" si="1"/>
        <v>0</v>
      </c>
      <c r="K18" s="42"/>
      <c r="L18" s="41"/>
      <c r="M18" s="68">
        <f t="shared" si="2"/>
        <v>0</v>
      </c>
      <c r="N18" s="43">
        <f t="shared" si="3"/>
        <v>0</v>
      </c>
      <c r="O18" s="44" t="e">
        <f t="shared" si="4"/>
        <v>#DIV/0!</v>
      </c>
      <c r="P18" s="45">
        <f t="shared" si="5"/>
        <v>0</v>
      </c>
      <c r="R18" s="46">
        <f t="shared" si="6"/>
        <v>0</v>
      </c>
    </row>
    <row r="19" spans="1:18" x14ac:dyDescent="0.25">
      <c r="A19" s="39"/>
      <c r="B19" s="39" t="s">
        <v>46</v>
      </c>
      <c r="C19" s="39" t="s">
        <v>9</v>
      </c>
      <c r="D19" s="40">
        <f>Обобщени_данни!D27</f>
        <v>5623.0365247999971</v>
      </c>
      <c r="E19" s="41"/>
      <c r="F19" s="66">
        <f t="shared" si="0"/>
        <v>0</v>
      </c>
      <c r="G19" s="39"/>
      <c r="H19" s="40"/>
      <c r="I19" s="41"/>
      <c r="J19" s="64">
        <f t="shared" si="1"/>
        <v>0</v>
      </c>
      <c r="K19" s="42"/>
      <c r="L19" s="41"/>
      <c r="M19" s="68">
        <f t="shared" si="2"/>
        <v>0</v>
      </c>
      <c r="N19" s="43">
        <f t="shared" si="3"/>
        <v>0</v>
      </c>
      <c r="O19" s="44" t="e">
        <f t="shared" si="4"/>
        <v>#DIV/0!</v>
      </c>
      <c r="P19" s="45">
        <f t="shared" si="5"/>
        <v>0</v>
      </c>
      <c r="R19" s="46">
        <f t="shared" si="6"/>
        <v>0</v>
      </c>
    </row>
    <row r="20" spans="1:18" ht="15.75" thickBot="1" x14ac:dyDescent="0.3">
      <c r="A20" s="39"/>
      <c r="B20" s="39" t="s">
        <v>47</v>
      </c>
      <c r="C20" s="39" t="s">
        <v>9</v>
      </c>
      <c r="D20" s="40">
        <f>Обобщени_данни!D28</f>
        <v>3416.1516759999959</v>
      </c>
      <c r="E20" s="47"/>
      <c r="F20" s="67">
        <f t="shared" si="0"/>
        <v>0</v>
      </c>
      <c r="G20" s="39"/>
      <c r="H20" s="48"/>
      <c r="I20" s="49"/>
      <c r="J20" s="65">
        <f t="shared" si="1"/>
        <v>0</v>
      </c>
      <c r="K20" s="50"/>
      <c r="L20" s="49"/>
      <c r="M20" s="69">
        <f t="shared" si="2"/>
        <v>0</v>
      </c>
      <c r="N20" s="51">
        <f t="shared" si="3"/>
        <v>0</v>
      </c>
      <c r="O20" s="52" t="e">
        <f t="shared" si="4"/>
        <v>#DIV/0!</v>
      </c>
      <c r="P20" s="53">
        <f t="shared" si="5"/>
        <v>0</v>
      </c>
      <c r="R20" s="46">
        <f t="shared" si="6"/>
        <v>0</v>
      </c>
    </row>
    <row r="21" spans="1:18" ht="15.75" thickBot="1" x14ac:dyDescent="0.3">
      <c r="B21" s="34" t="s">
        <v>2</v>
      </c>
      <c r="D21" s="58">
        <f>SUM(D15:D20)</f>
        <v>15540.341109599991</v>
      </c>
      <c r="E21" s="63">
        <f>F21/D21</f>
        <v>0</v>
      </c>
      <c r="F21" s="59">
        <f>SUM(F15:F20)</f>
        <v>0</v>
      </c>
      <c r="G21" s="34"/>
      <c r="H21" s="60">
        <f>SUM(H15:H20)</f>
        <v>0</v>
      </c>
      <c r="I21" s="54" t="e">
        <f>J21/H21</f>
        <v>#DIV/0!</v>
      </c>
      <c r="J21" s="61">
        <f>SUM(J15:J20)</f>
        <v>0</v>
      </c>
      <c r="K21" s="56">
        <f>SUM(K15:K20)</f>
        <v>0</v>
      </c>
      <c r="L21" s="54" t="e">
        <f>M21/K21</f>
        <v>#DIV/0!</v>
      </c>
      <c r="M21" s="56">
        <f>SUM(M15:M20)</f>
        <v>0</v>
      </c>
      <c r="N21" s="56">
        <f>SUM(N15:N20)</f>
        <v>0</v>
      </c>
      <c r="O21" s="55" t="e">
        <f>P21/N21</f>
        <v>#DIV/0!</v>
      </c>
      <c r="P21" s="62">
        <f>SUM(P15:P20)</f>
        <v>0</v>
      </c>
    </row>
    <row r="22" spans="1:18" x14ac:dyDescent="0.25">
      <c r="B22" s="39"/>
    </row>
    <row r="23" spans="1:18" x14ac:dyDescent="0.25">
      <c r="B23" s="39"/>
    </row>
    <row r="24" spans="1:18" x14ac:dyDescent="0.25">
      <c r="M24" s="57"/>
      <c r="N24" s="57"/>
      <c r="O24" s="26"/>
    </row>
    <row r="25" spans="1:18" x14ac:dyDescent="0.25">
      <c r="M25" s="26" t="s">
        <v>48</v>
      </c>
      <c r="O25" s="26"/>
    </row>
    <row r="26" spans="1:18" x14ac:dyDescent="0.25">
      <c r="M26" s="24" t="s">
        <v>49</v>
      </c>
      <c r="N26" s="26"/>
      <c r="O26" s="26"/>
    </row>
    <row r="27" spans="1:18" x14ac:dyDescent="0.25">
      <c r="N27" s="26"/>
      <c r="O27" s="26"/>
    </row>
    <row r="28" spans="1:18" x14ac:dyDescent="0.25">
      <c r="N28" s="26"/>
      <c r="O28" s="26"/>
    </row>
    <row r="29" spans="1:18" x14ac:dyDescent="0.25">
      <c r="M29" s="57"/>
      <c r="N29" s="57"/>
      <c r="O29" s="26"/>
    </row>
    <row r="30" spans="1:18" x14ac:dyDescent="0.25">
      <c r="M30" s="26" t="s">
        <v>48</v>
      </c>
    </row>
    <row r="31" spans="1:18" x14ac:dyDescent="0.25">
      <c r="M31" s="24" t="s">
        <v>49</v>
      </c>
    </row>
  </sheetData>
  <mergeCells count="9">
    <mergeCell ref="H12:J12"/>
    <mergeCell ref="K12:M12"/>
    <mergeCell ref="N12:P12"/>
    <mergeCell ref="B5:P5"/>
    <mergeCell ref="B6:P6"/>
    <mergeCell ref="C8:K8"/>
    <mergeCell ref="C9:K9"/>
    <mergeCell ref="D11:F11"/>
    <mergeCell ref="H11:P11"/>
  </mergeCells>
  <pageMargins left="0.7" right="0.7" top="0.75" bottom="0.75" header="0.3" footer="0.3"/>
  <pageSetup scale="7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21D48-BAA8-4F43-B2C5-F9AE774115C7}">
  <dimension ref="B2:K29"/>
  <sheetViews>
    <sheetView topLeftCell="A9" workbookViewId="0">
      <selection activeCell="B23" sqref="B23:B28"/>
    </sheetView>
  </sheetViews>
  <sheetFormatPr defaultRowHeight="15" outlineLevelRow="1" x14ac:dyDescent="0.25"/>
  <cols>
    <col min="1" max="1" width="9.140625" style="3"/>
    <col min="2" max="2" width="18.140625" style="3" customWidth="1"/>
    <col min="3" max="3" width="12.7109375" style="3" customWidth="1"/>
    <col min="4" max="4" width="13.28515625" style="3" customWidth="1"/>
    <col min="5" max="5" width="9.140625" style="3"/>
    <col min="6" max="6" width="13" style="3" customWidth="1"/>
    <col min="7" max="8" width="9.140625" style="3"/>
    <col min="9" max="9" width="11.5703125" style="3" customWidth="1"/>
    <col min="10" max="10" width="10.5703125" style="3" customWidth="1"/>
    <col min="11" max="11" width="11.5703125" style="3" customWidth="1"/>
    <col min="12" max="16384" width="9.140625" style="3"/>
  </cols>
  <sheetData>
    <row r="2" spans="2:11" x14ac:dyDescent="0.25">
      <c r="B2" s="1" t="s">
        <v>58</v>
      </c>
      <c r="C2" s="2"/>
      <c r="D2" s="2"/>
      <c r="E2" s="2"/>
      <c r="G2" s="1"/>
      <c r="H2" s="1"/>
    </row>
    <row r="5" spans="2:11" x14ac:dyDescent="0.25">
      <c r="B5" s="91"/>
      <c r="C5" s="108" t="s">
        <v>59</v>
      </c>
      <c r="D5" s="108"/>
      <c r="E5" s="108"/>
      <c r="F5" s="108"/>
      <c r="G5" s="108"/>
      <c r="H5" s="108"/>
      <c r="I5" s="108"/>
      <c r="J5" s="108"/>
      <c r="K5" s="109"/>
    </row>
    <row r="6" spans="2:11" ht="45" x14ac:dyDescent="0.25">
      <c r="B6" s="93" t="s">
        <v>3</v>
      </c>
      <c r="C6" s="14" t="s">
        <v>52</v>
      </c>
      <c r="D6" s="13" t="s">
        <v>53</v>
      </c>
      <c r="E6" s="13" t="s">
        <v>54</v>
      </c>
      <c r="F6" s="13" t="s">
        <v>55</v>
      </c>
      <c r="G6" s="13" t="s">
        <v>56</v>
      </c>
      <c r="H6" s="77" t="s">
        <v>57</v>
      </c>
      <c r="I6" s="15" t="s">
        <v>1</v>
      </c>
      <c r="J6" s="15" t="s">
        <v>0</v>
      </c>
      <c r="K6" s="16" t="s">
        <v>4</v>
      </c>
    </row>
    <row r="7" spans="2:11" outlineLevel="1" x14ac:dyDescent="0.25">
      <c r="B7" s="17" t="s">
        <v>10</v>
      </c>
      <c r="C7" s="4">
        <v>123.79171199999988</v>
      </c>
      <c r="D7" s="5">
        <v>255.07933440000008</v>
      </c>
      <c r="E7" s="5">
        <v>135.7870079999995</v>
      </c>
      <c r="F7" s="5">
        <v>132.18700800000016</v>
      </c>
      <c r="G7" s="5">
        <v>468.11599999999999</v>
      </c>
      <c r="H7" s="6">
        <v>561.56319999999937</v>
      </c>
      <c r="I7" s="11">
        <f>SUM(G7:H7)</f>
        <v>1029.6791999999994</v>
      </c>
      <c r="J7" s="11">
        <f>SUM(C7:F7)</f>
        <v>646.84506239999951</v>
      </c>
      <c r="K7" s="12">
        <f>SUM(I7:J7)</f>
        <v>1676.5242623999989</v>
      </c>
    </row>
    <row r="8" spans="2:11" outlineLevel="1" x14ac:dyDescent="0.25">
      <c r="B8" s="17" t="s">
        <v>11</v>
      </c>
      <c r="C8" s="4">
        <v>39.966431999999969</v>
      </c>
      <c r="D8" s="5">
        <v>103.72623360000007</v>
      </c>
      <c r="E8" s="5">
        <v>192.09753600000002</v>
      </c>
      <c r="F8" s="5">
        <v>53.116416000000051</v>
      </c>
      <c r="G8" s="5">
        <v>366.21199999999999</v>
      </c>
      <c r="H8" s="6">
        <v>207.8471999999999</v>
      </c>
      <c r="I8" s="11">
        <f t="shared" ref="I8:I18" si="0">SUM(G8:H8)</f>
        <v>574.05919999999992</v>
      </c>
      <c r="J8" s="11">
        <f t="shared" ref="J8:J18" si="1">SUM(C8:F8)</f>
        <v>388.90661760000012</v>
      </c>
      <c r="K8" s="12">
        <f t="shared" ref="K8:K18" si="2">SUM(I8:J8)</f>
        <v>962.96581760000004</v>
      </c>
    </row>
    <row r="9" spans="2:11" outlineLevel="1" x14ac:dyDescent="0.25">
      <c r="B9" s="17" t="s">
        <v>12</v>
      </c>
      <c r="C9" s="4">
        <v>25.862707200000013</v>
      </c>
      <c r="D9" s="5">
        <v>144.77052480000009</v>
      </c>
      <c r="E9" s="5">
        <v>102.37363199999963</v>
      </c>
      <c r="F9" s="5">
        <v>178.20672000000025</v>
      </c>
      <c r="G9" s="5">
        <v>428.1074948000001</v>
      </c>
      <c r="H9" s="6">
        <v>379.043002</v>
      </c>
      <c r="I9" s="11">
        <f t="shared" si="0"/>
        <v>807.15049680000016</v>
      </c>
      <c r="J9" s="11">
        <f t="shared" si="1"/>
        <v>451.21358399999997</v>
      </c>
      <c r="K9" s="12">
        <f t="shared" si="2"/>
        <v>1258.3640808</v>
      </c>
    </row>
    <row r="10" spans="2:11" outlineLevel="1" x14ac:dyDescent="0.25">
      <c r="B10" s="17" t="s">
        <v>13</v>
      </c>
      <c r="C10" s="4">
        <v>32.339260799999991</v>
      </c>
      <c r="D10" s="5">
        <v>182.19379199999995</v>
      </c>
      <c r="E10" s="5">
        <v>29.578367999999944</v>
      </c>
      <c r="F10" s="5">
        <v>107.79225600000051</v>
      </c>
      <c r="G10" s="5">
        <v>1427.7384799999998</v>
      </c>
      <c r="H10" s="6">
        <v>517.81387399999835</v>
      </c>
      <c r="I10" s="11">
        <f t="shared" si="0"/>
        <v>1945.5523539999981</v>
      </c>
      <c r="J10" s="11">
        <f t="shared" si="1"/>
        <v>351.90367680000043</v>
      </c>
      <c r="K10" s="12">
        <f t="shared" si="2"/>
        <v>2297.4560307999986</v>
      </c>
    </row>
    <row r="11" spans="2:11" outlineLevel="1" x14ac:dyDescent="0.25">
      <c r="B11" s="17" t="s">
        <v>14</v>
      </c>
      <c r="C11" s="4">
        <v>37.623168000000021</v>
      </c>
      <c r="D11" s="5">
        <v>158.44857599999943</v>
      </c>
      <c r="E11" s="5">
        <v>134.21951999999982</v>
      </c>
      <c r="F11" s="5">
        <v>112.09823999999986</v>
      </c>
      <c r="G11" s="5">
        <v>413.27</v>
      </c>
      <c r="H11" s="6">
        <v>299.79839999999967</v>
      </c>
      <c r="I11" s="11">
        <f t="shared" si="0"/>
        <v>713.06839999999966</v>
      </c>
      <c r="J11" s="11">
        <f t="shared" si="1"/>
        <v>442.38950399999914</v>
      </c>
      <c r="K11" s="12">
        <f t="shared" si="2"/>
        <v>1155.4579039999987</v>
      </c>
    </row>
    <row r="12" spans="2:11" outlineLevel="1" x14ac:dyDescent="0.25">
      <c r="B12" s="17" t="s">
        <v>15</v>
      </c>
      <c r="C12" s="4">
        <v>31.678944000000083</v>
      </c>
      <c r="D12" s="5">
        <v>43.825056000000075</v>
      </c>
      <c r="E12" s="5">
        <v>117.92927999999981</v>
      </c>
      <c r="F12" s="5">
        <v>161.84639999999942</v>
      </c>
      <c r="G12" s="5">
        <v>49.169999999999796</v>
      </c>
      <c r="H12" s="6">
        <v>117.87600000000118</v>
      </c>
      <c r="I12" s="11">
        <f t="shared" si="0"/>
        <v>167.04600000000099</v>
      </c>
      <c r="J12" s="11">
        <f t="shared" si="1"/>
        <v>355.27967999999942</v>
      </c>
      <c r="K12" s="12">
        <f t="shared" si="2"/>
        <v>522.32568000000038</v>
      </c>
    </row>
    <row r="13" spans="2:11" outlineLevel="1" x14ac:dyDescent="0.25">
      <c r="B13" s="17" t="s">
        <v>16</v>
      </c>
      <c r="C13" s="4">
        <v>33.587664000000082</v>
      </c>
      <c r="D13" s="5">
        <v>26.700960000000059</v>
      </c>
      <c r="E13" s="5">
        <v>171.72576000000021</v>
      </c>
      <c r="F13" s="5">
        <v>163.55616000000009</v>
      </c>
      <c r="G13" s="5">
        <v>332.90255000000036</v>
      </c>
      <c r="H13" s="6">
        <v>266.31000000000097</v>
      </c>
      <c r="I13" s="11">
        <f t="shared" si="0"/>
        <v>599.21255000000133</v>
      </c>
      <c r="J13" s="11">
        <f t="shared" si="1"/>
        <v>395.57054400000044</v>
      </c>
      <c r="K13" s="12">
        <f t="shared" si="2"/>
        <v>994.78309400000171</v>
      </c>
    </row>
    <row r="14" spans="2:11" outlineLevel="1" x14ac:dyDescent="0.25">
      <c r="B14" s="17" t="s">
        <v>17</v>
      </c>
      <c r="C14" s="4">
        <v>42.950688000000135</v>
      </c>
      <c r="D14" s="5">
        <v>25.12012799999993</v>
      </c>
      <c r="E14" s="5">
        <v>230.60064000000028</v>
      </c>
      <c r="F14" s="5">
        <v>183.97728000000032</v>
      </c>
      <c r="G14" s="5">
        <v>779.45999999999992</v>
      </c>
      <c r="H14" s="6">
        <v>315.10600000000051</v>
      </c>
      <c r="I14" s="11">
        <f t="shared" si="0"/>
        <v>1094.5660000000005</v>
      </c>
      <c r="J14" s="11">
        <f t="shared" si="1"/>
        <v>482.64873600000067</v>
      </c>
      <c r="K14" s="12">
        <f t="shared" si="2"/>
        <v>1577.2147360000013</v>
      </c>
    </row>
    <row r="15" spans="2:11" outlineLevel="1" x14ac:dyDescent="0.25">
      <c r="B15" s="17" t="s">
        <v>18</v>
      </c>
      <c r="C15" s="4">
        <v>36.888720000000106</v>
      </c>
      <c r="D15" s="5">
        <v>134.01748799999987</v>
      </c>
      <c r="E15" s="5">
        <v>182.05728000000039</v>
      </c>
      <c r="F15" s="5">
        <v>433.58975999999825</v>
      </c>
      <c r="G15" s="5">
        <v>726.32999999999947</v>
      </c>
      <c r="H15" s="6">
        <v>94.380000000000138</v>
      </c>
      <c r="I15" s="11">
        <f t="shared" si="0"/>
        <v>820.70999999999958</v>
      </c>
      <c r="J15" s="11">
        <f t="shared" si="1"/>
        <v>786.55324799999858</v>
      </c>
      <c r="K15" s="12">
        <f t="shared" si="2"/>
        <v>1607.2632479999982</v>
      </c>
    </row>
    <row r="16" spans="2:11" outlineLevel="1" x14ac:dyDescent="0.25">
      <c r="B16" s="17" t="s">
        <v>19</v>
      </c>
      <c r="C16" s="4">
        <v>33.675839999999965</v>
      </c>
      <c r="D16" s="5">
        <v>134.48160000000038</v>
      </c>
      <c r="E16" s="5">
        <v>311.24448000000018</v>
      </c>
      <c r="F16" s="5">
        <v>312.47615999999999</v>
      </c>
      <c r="G16" s="5">
        <v>371.13999999999913</v>
      </c>
      <c r="H16" s="6">
        <v>186.78000000000037</v>
      </c>
      <c r="I16" s="11">
        <f t="shared" si="0"/>
        <v>557.9199999999995</v>
      </c>
      <c r="J16" s="11">
        <f t="shared" si="1"/>
        <v>791.87808000000052</v>
      </c>
      <c r="K16" s="12">
        <f t="shared" si="2"/>
        <v>1349.79808</v>
      </c>
    </row>
    <row r="17" spans="2:11" outlineLevel="1" x14ac:dyDescent="0.25">
      <c r="B17" s="17" t="s">
        <v>20</v>
      </c>
      <c r="C17" s="4">
        <v>37.872384000000025</v>
      </c>
      <c r="D17" s="5">
        <v>65.4350400000002</v>
      </c>
      <c r="E17" s="5">
        <v>361.79807999999923</v>
      </c>
      <c r="F17" s="5">
        <v>236.13023999999984</v>
      </c>
      <c r="G17" s="5">
        <v>164.77999999999966</v>
      </c>
      <c r="H17" s="6">
        <v>84.040000000000347</v>
      </c>
      <c r="I17" s="11">
        <f t="shared" si="0"/>
        <v>248.82</v>
      </c>
      <c r="J17" s="11">
        <f t="shared" si="1"/>
        <v>701.23574399999927</v>
      </c>
      <c r="K17" s="12">
        <f t="shared" si="2"/>
        <v>950.05574399999932</v>
      </c>
    </row>
    <row r="18" spans="2:11" outlineLevel="1" x14ac:dyDescent="0.25">
      <c r="B18" s="17" t="s">
        <v>21</v>
      </c>
      <c r="C18" s="4">
        <v>41.043023999999718</v>
      </c>
      <c r="D18" s="5">
        <v>37.163807999999719</v>
      </c>
      <c r="E18" s="5">
        <v>434.84832000000006</v>
      </c>
      <c r="F18" s="5">
        <v>193.67328000000049</v>
      </c>
      <c r="G18" s="5">
        <v>95.809999999999647</v>
      </c>
      <c r="H18" s="6">
        <v>385.59399999999488</v>
      </c>
      <c r="I18" s="11">
        <f t="shared" si="0"/>
        <v>481.40399999999454</v>
      </c>
      <c r="J18" s="11">
        <f t="shared" si="1"/>
        <v>706.72843199999988</v>
      </c>
      <c r="K18" s="12">
        <f t="shared" si="2"/>
        <v>1188.1324319999944</v>
      </c>
    </row>
    <row r="19" spans="2:11" x14ac:dyDescent="0.25">
      <c r="B19" s="7" t="s">
        <v>2</v>
      </c>
      <c r="C19" s="8">
        <f>SUM(C7:C18)</f>
        <v>517.28054399999996</v>
      </c>
      <c r="D19" s="9">
        <f t="shared" ref="D19:K19" si="3">SUM(D7:D18)</f>
        <v>1310.9625407999999</v>
      </c>
      <c r="E19" s="9">
        <f t="shared" si="3"/>
        <v>2404.2599039999991</v>
      </c>
      <c r="F19" s="9">
        <f t="shared" si="3"/>
        <v>2268.6499199999989</v>
      </c>
      <c r="G19" s="9">
        <f t="shared" si="3"/>
        <v>5623.0365247999971</v>
      </c>
      <c r="H19" s="10">
        <f t="shared" si="3"/>
        <v>3416.1516759999959</v>
      </c>
      <c r="I19" s="9">
        <f t="shared" si="3"/>
        <v>9039.1882007999939</v>
      </c>
      <c r="J19" s="9">
        <f t="shared" si="3"/>
        <v>6501.1529087999979</v>
      </c>
      <c r="K19" s="10">
        <f t="shared" si="3"/>
        <v>15540.341109599993</v>
      </c>
    </row>
    <row r="20" spans="2:11" x14ac:dyDescent="0.25">
      <c r="B20" s="92"/>
    </row>
    <row r="21" spans="2:11" x14ac:dyDescent="0.25">
      <c r="B21" s="110" t="s">
        <v>6</v>
      </c>
      <c r="C21" s="112" t="s">
        <v>7</v>
      </c>
      <c r="D21" s="18" t="s">
        <v>24</v>
      </c>
      <c r="E21" s="19" t="s">
        <v>25</v>
      </c>
    </row>
    <row r="22" spans="2:11" x14ac:dyDescent="0.25">
      <c r="B22" s="111"/>
      <c r="C22" s="113"/>
      <c r="D22" s="20" t="s">
        <v>5</v>
      </c>
      <c r="E22" s="21" t="s">
        <v>26</v>
      </c>
    </row>
    <row r="23" spans="2:11" x14ac:dyDescent="0.25">
      <c r="B23" s="78" t="s">
        <v>52</v>
      </c>
      <c r="C23" s="79" t="s">
        <v>23</v>
      </c>
      <c r="D23" s="80">
        <f>C19</f>
        <v>517.28054399999996</v>
      </c>
      <c r="E23" s="81">
        <f>D23/8760</f>
        <v>5.9050290410958897E-2</v>
      </c>
    </row>
    <row r="24" spans="2:11" x14ac:dyDescent="0.25">
      <c r="B24" s="78" t="s">
        <v>53</v>
      </c>
      <c r="C24" s="82" t="s">
        <v>23</v>
      </c>
      <c r="D24" s="83">
        <f>D19</f>
        <v>1310.9625407999999</v>
      </c>
      <c r="E24" s="84">
        <f t="shared" ref="E24:E29" si="4">D24/8760</f>
        <v>0.14965325808219176</v>
      </c>
    </row>
    <row r="25" spans="2:11" ht="15" customHeight="1" x14ac:dyDescent="0.25">
      <c r="B25" s="78" t="s">
        <v>54</v>
      </c>
      <c r="C25" s="82" t="s">
        <v>23</v>
      </c>
      <c r="D25" s="83">
        <f>E19</f>
        <v>2404.2599039999991</v>
      </c>
      <c r="E25" s="84">
        <f t="shared" si="4"/>
        <v>0.27445889315068484</v>
      </c>
    </row>
    <row r="26" spans="2:11" x14ac:dyDescent="0.25">
      <c r="B26" s="78" t="s">
        <v>55</v>
      </c>
      <c r="C26" s="82" t="s">
        <v>23</v>
      </c>
      <c r="D26" s="83">
        <f>F19</f>
        <v>2268.6499199999989</v>
      </c>
      <c r="E26" s="84">
        <f t="shared" si="4"/>
        <v>0.25897830136986288</v>
      </c>
    </row>
    <row r="27" spans="2:11" x14ac:dyDescent="0.25">
      <c r="B27" s="85" t="s">
        <v>56</v>
      </c>
      <c r="C27" s="82" t="s">
        <v>22</v>
      </c>
      <c r="D27" s="83">
        <f>G19</f>
        <v>5623.0365247999971</v>
      </c>
      <c r="E27" s="84">
        <f t="shared" si="4"/>
        <v>0.64189914666666636</v>
      </c>
    </row>
    <row r="28" spans="2:11" x14ac:dyDescent="0.25">
      <c r="B28" s="86" t="s">
        <v>57</v>
      </c>
      <c r="C28" s="87" t="s">
        <v>22</v>
      </c>
      <c r="D28" s="88">
        <f>H19</f>
        <v>3416.1516759999959</v>
      </c>
      <c r="E28" s="89">
        <f t="shared" si="4"/>
        <v>0.38997165251141508</v>
      </c>
    </row>
    <row r="29" spans="2:11" x14ac:dyDescent="0.25">
      <c r="B29" s="90" t="s">
        <v>2</v>
      </c>
      <c r="C29" s="22"/>
      <c r="D29" s="9">
        <f>SUM(D23:D28)</f>
        <v>15540.341109599991</v>
      </c>
      <c r="E29" s="23">
        <f t="shared" si="4"/>
        <v>1.7740115421917797</v>
      </c>
    </row>
  </sheetData>
  <mergeCells count="3">
    <mergeCell ref="C5:K5"/>
    <mergeCell ref="B21:B22"/>
    <mergeCell ref="C21:C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Ценова_оферта</vt:lpstr>
      <vt:lpstr>Обобщени_данни</vt:lpstr>
      <vt:lpstr>Ценова_оферта!Print_Area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Liliya Chobanova</dc:creator>
  <cp:lastModifiedBy>Iliana Zhelyazkova</cp:lastModifiedBy>
  <dcterms:created xsi:type="dcterms:W3CDTF">2019-01-23T09:37:47Z</dcterms:created>
  <dcterms:modified xsi:type="dcterms:W3CDTF">2019-04-12T07:34:30Z</dcterms:modified>
</cp:coreProperties>
</file>